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714" activeTab="2"/>
  </bookViews>
  <sheets>
    <sheet name="汇总" sheetId="1" r:id="rId1"/>
    <sheet name="第101章" sheetId="16" r:id="rId2"/>
    <sheet name="第102章" sheetId="19" r:id="rId3"/>
    <sheet name="Sheet1 (3)" sheetId="17" state="hidden" r:id="rId4"/>
  </sheets>
  <definedNames>
    <definedName name="_xlnm._FilterDatabase" localSheetId="1" hidden="1">第101章!$C$1:$C$9</definedName>
    <definedName name="_xlnm._FilterDatabase" localSheetId="2" hidden="1">第102章!$D$1:$D$153</definedName>
    <definedName name="_xlnm._FilterDatabase" localSheetId="3" hidden="1">'Sheet1 (3)'!$B$1:$B$37</definedName>
    <definedName name="_xlnm.Print_Titles" localSheetId="1">第101章!$1:$5</definedName>
    <definedName name="_xlnm.Print_Titles" localSheetId="2">第102章!$1:$5</definedName>
    <definedName name="_xlnm.Print_Area" localSheetId="2">第102章!$A$1:$J$47</definedName>
  </definedNames>
  <calcPr calcId="144525"/>
</workbook>
</file>

<file path=xl/sharedStrings.xml><?xml version="1.0" encoding="utf-8"?>
<sst xmlns="http://schemas.openxmlformats.org/spreadsheetml/2006/main" count="351" uniqueCount="195">
  <si>
    <t>工程量清单汇总表</t>
  </si>
  <si>
    <t>项目名称：龙岩高速公路（老区苏区路)绿化提升改造工程</t>
  </si>
  <si>
    <t>序号</t>
  </si>
  <si>
    <t>章次</t>
  </si>
  <si>
    <t>科目名称</t>
  </si>
  <si>
    <t>控制价
（元）</t>
  </si>
  <si>
    <t>投标报价（元）</t>
  </si>
  <si>
    <t>总则</t>
  </si>
  <si>
    <t>绿化及环境保护工程</t>
  </si>
  <si>
    <t xml:space="preserve"> </t>
  </si>
  <si>
    <r>
      <rPr>
        <sz val="12"/>
        <color rgb="FF000000"/>
        <rFont val="宋体"/>
        <charset val="134"/>
      </rPr>
      <t>第101章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102章清单合计</t>
    </r>
  </si>
  <si>
    <t>投标报价（含税）</t>
  </si>
  <si>
    <t>工程量清单</t>
  </si>
  <si>
    <t>清单     第101章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</si>
  <si>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</si>
  <si>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</si>
  <si>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</si>
  <si>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</si>
  <si>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</si>
  <si>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</si>
  <si>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</si>
  <si>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/>
  </si>
  <si>
    <t>10101</t>
  </si>
  <si>
    <t>安全布控</t>
  </si>
  <si>
    <t>次</t>
  </si>
  <si>
    <t>10102</t>
  </si>
  <si>
    <t>安全生产费</t>
  </si>
  <si>
    <t>总额</t>
  </si>
  <si>
    <t>清单  第100章  合计   人民币(元)</t>
  </si>
  <si>
    <t>清单     第103章    绿化及环境保护工程</t>
  </si>
  <si>
    <t>子  目  名  称</t>
  </si>
  <si>
    <t>10201</t>
  </si>
  <si>
    <t>香樟（米径15cm，高度≥600cm，冠幅≥300cm）</t>
  </si>
  <si>
    <t>株</t>
  </si>
  <si>
    <t>10202</t>
  </si>
  <si>
    <t>香樟（米径12-13cm，高度≥400cm，冠幅≥200cm）</t>
  </si>
  <si>
    <t>10203</t>
  </si>
  <si>
    <t>天竺桂（米径14cm，高度≥450cm，冠幅≥250cm）</t>
  </si>
  <si>
    <t>10204</t>
  </si>
  <si>
    <t>福建山樱花</t>
  </si>
  <si>
    <t>10205</t>
  </si>
  <si>
    <t>金桂</t>
  </si>
  <si>
    <t>10206</t>
  </si>
  <si>
    <t>银叶金合欢</t>
  </si>
  <si>
    <t>10207</t>
  </si>
  <si>
    <t>红枫</t>
  </si>
  <si>
    <t>10208</t>
  </si>
  <si>
    <t>罗汉松桩景A</t>
  </si>
  <si>
    <t>10209</t>
  </si>
  <si>
    <t>罗汉松桩景B</t>
  </si>
  <si>
    <t>102010</t>
  </si>
  <si>
    <t>红花继木桩景A</t>
  </si>
  <si>
    <t>102011</t>
  </si>
  <si>
    <t>红花继木桩景B</t>
  </si>
  <si>
    <t>102012</t>
  </si>
  <si>
    <t>大叶女贞</t>
  </si>
  <si>
    <t>102013</t>
  </si>
  <si>
    <t>北美海棠</t>
  </si>
  <si>
    <t>102014</t>
  </si>
  <si>
    <t>紫荆花</t>
  </si>
  <si>
    <t>102015</t>
  </si>
  <si>
    <t>红叶石楠球A</t>
  </si>
  <si>
    <t>102016</t>
  </si>
  <si>
    <t>红叶石楠球B</t>
  </si>
  <si>
    <t>102017</t>
  </si>
  <si>
    <t>龟甲冬青球A</t>
  </si>
  <si>
    <t>102018</t>
  </si>
  <si>
    <t>龟甲冬青球B</t>
  </si>
  <si>
    <t>102019</t>
  </si>
  <si>
    <t>花叶女贞球</t>
  </si>
  <si>
    <t>102020</t>
  </si>
  <si>
    <t>无刺枸骨球(高度100cm，冠幅80cm)</t>
  </si>
  <si>
    <t>102021</t>
  </si>
  <si>
    <t>无刺枸骨球(高度120cm，冠幅120cm)</t>
  </si>
  <si>
    <t>102022</t>
  </si>
  <si>
    <t>灌化毛杜鹃球(高度100cm，冠幅80cm)</t>
  </si>
  <si>
    <t>102023</t>
  </si>
  <si>
    <t>灌化毛杜鹃球(高度100cm，冠幅100cm)</t>
  </si>
  <si>
    <t>102024</t>
  </si>
  <si>
    <t>苏铁</t>
  </si>
  <si>
    <t>102025</t>
  </si>
  <si>
    <t>黄金枸骨</t>
  </si>
  <si>
    <t>m2</t>
  </si>
  <si>
    <t>102026</t>
  </si>
  <si>
    <t>红花继木</t>
  </si>
  <si>
    <t>102027</t>
  </si>
  <si>
    <t>毛杜鹃</t>
  </si>
  <si>
    <t>102028</t>
  </si>
  <si>
    <t>红叶石楠</t>
  </si>
  <si>
    <t>102029</t>
  </si>
  <si>
    <t>茶梅</t>
  </si>
  <si>
    <t>102030</t>
  </si>
  <si>
    <t>韭兰</t>
  </si>
  <si>
    <t>102031</t>
  </si>
  <si>
    <t>麦冬</t>
  </si>
  <si>
    <t>102032</t>
  </si>
  <si>
    <t>夹竹桃</t>
  </si>
  <si>
    <t>102033</t>
  </si>
  <si>
    <t>凌霄</t>
  </si>
  <si>
    <t>102034</t>
  </si>
  <si>
    <t>双荚槐</t>
  </si>
  <si>
    <t>102035</t>
  </si>
  <si>
    <t>草籽喷播、挂网</t>
  </si>
  <si>
    <t>102036</t>
  </si>
  <si>
    <t>种植土</t>
  </si>
  <si>
    <t>m3</t>
  </si>
  <si>
    <t>102037</t>
  </si>
  <si>
    <t>大块天然景观石（250cm*100cm*150cm、刻字饮水思源)</t>
  </si>
  <si>
    <t>块</t>
  </si>
  <si>
    <t>102038</t>
  </si>
  <si>
    <t>景观石A（200-300cm*80-120cm*50-80cm）</t>
  </si>
  <si>
    <t>102039</t>
  </si>
  <si>
    <t>点风景石（小、100-120cm*30-50m*30-50cm）</t>
  </si>
  <si>
    <t>102040</t>
  </si>
  <si>
    <t>点风景石（中、100-120cm*60-80m*40-60cm）</t>
  </si>
  <si>
    <t>102041</t>
  </si>
  <si>
    <t>点风景石（大、80-100cm*120-150cm*60-80cm）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</si>
  <si>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</si>
  <si>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</si>
  <si>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</si>
  <si>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</si>
  <si>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</si>
  <si>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</si>
  <si>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</si>
  <si>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</si>
  <si>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</si>
  <si>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袋装苗</t>
  </si>
  <si>
    <t>株型自然饱满</t>
  </si>
  <si>
    <t>扶桑</t>
  </si>
  <si>
    <t>H30xP20，36株/m2</t>
  </si>
  <si>
    <t>黄金叶</t>
  </si>
  <si>
    <t>金森女贞</t>
  </si>
  <si>
    <t>蓝花莉</t>
  </si>
  <si>
    <t>H25xP20，36株/m2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</si>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</sst>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2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0"/>
    </font>
    <font>
      <sz val="9"/>
      <color indexed="8"/>
      <name val="Arial Narrow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indexed="8"/>
      <name val="Arial Narrow"/>
      <charset val="0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31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4" applyNumberFormat="0" applyAlignment="0" applyProtection="0">
      <alignment vertical="center"/>
    </xf>
    <xf numFmtId="0" fontId="45" fillId="12" borderId="30" applyNumberFormat="0" applyAlignment="0" applyProtection="0">
      <alignment vertical="center"/>
    </xf>
    <xf numFmtId="0" fontId="46" fillId="13" borderId="35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177" fontId="17" fillId="0" borderId="12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2" xfId="0" applyNumberFormat="1" applyFont="1" applyFill="1" applyBorder="1" applyAlignment="1" applyProtection="1">
      <alignment horizontal="right" vertical="center" wrapText="1"/>
      <protection hidden="1"/>
    </xf>
    <xf numFmtId="176" fontId="16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177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177" fontId="17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1" fillId="2" borderId="8" xfId="0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9" xfId="0" applyFont="1" applyFill="1" applyBorder="1" applyAlignment="1" applyProtection="1">
      <alignment horizontal="center" vertical="center" wrapText="1"/>
      <protection hidden="1"/>
    </xf>
    <xf numFmtId="177" fontId="17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9" xfId="0" applyNumberFormat="1" applyFont="1" applyFill="1" applyBorder="1" applyAlignment="1" applyProtection="1">
      <alignment horizontal="right" vertical="center" wrapText="1"/>
      <protection hidden="1"/>
    </xf>
    <xf numFmtId="176" fontId="19" fillId="0" borderId="19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Protection="1">
      <alignment vertical="center"/>
      <protection hidden="1"/>
    </xf>
    <xf numFmtId="176" fontId="20" fillId="0" borderId="14" xfId="0" applyNumberFormat="1" applyFont="1" applyFill="1" applyBorder="1" applyAlignment="1" applyProtection="1">
      <alignment horizontal="center" vertical="center"/>
      <protection hidden="1"/>
    </xf>
    <xf numFmtId="176" fontId="19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3" fillId="0" borderId="0" xfId="0" applyFont="1" applyFill="1" applyBorder="1" applyAlignment="1" applyProtection="1">
      <alignment horizontal="left" vertical="top" wrapText="1"/>
      <protection hidden="1"/>
    </xf>
    <xf numFmtId="0" fontId="23" fillId="0" borderId="0" xfId="0" applyFont="1" applyFill="1" applyAlignment="1" applyProtection="1">
      <alignment horizontal="left" vertical="top" wrapText="1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21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0" fontId="26" fillId="0" borderId="22" xfId="0" applyFont="1" applyFill="1" applyBorder="1" applyAlignment="1" applyProtection="1">
      <alignment horizontal="center" vertical="center" wrapText="1"/>
      <protection hidden="1"/>
    </xf>
    <xf numFmtId="0" fontId="26" fillId="0" borderId="23" xfId="0" applyFont="1" applyFill="1" applyBorder="1" applyAlignment="1" applyProtection="1">
      <alignment horizontal="center" vertical="center" wrapText="1"/>
      <protection hidden="1"/>
    </xf>
    <xf numFmtId="0" fontId="26" fillId="0" borderId="24" xfId="0" applyFont="1" applyFill="1" applyBorder="1" applyAlignment="1" applyProtection="1">
      <alignment horizontal="center" vertical="center" wrapText="1"/>
      <protection hidden="1"/>
    </xf>
    <xf numFmtId="0" fontId="26" fillId="0" borderId="25" xfId="0" applyFont="1" applyFill="1" applyBorder="1" applyAlignment="1" applyProtection="1">
      <alignment horizontal="center" vertical="center" wrapText="1"/>
      <protection hidden="1"/>
    </xf>
    <xf numFmtId="0" fontId="2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6" xfId="0" applyFont="1" applyFill="1" applyBorder="1" applyAlignment="1" applyProtection="1">
      <alignment horizontal="center" vertical="center" wrapText="1"/>
      <protection hidden="1"/>
    </xf>
    <xf numFmtId="176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7" xfId="0" applyFont="1" applyFill="1" applyBorder="1" applyAlignment="1" applyProtection="1">
      <alignment horizontal="center" vertical="center" wrapText="1"/>
      <protection hidden="1"/>
    </xf>
    <xf numFmtId="0" fontId="27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8" xfId="0" applyFont="1" applyFill="1" applyBorder="1" applyAlignment="1" applyProtection="1">
      <alignment horizontal="center" vertical="center" wrapText="1"/>
      <protection hidden="1"/>
    </xf>
    <xf numFmtId="0" fontId="28" fillId="0" borderId="29" xfId="0" applyFont="1" applyFill="1" applyBorder="1" applyAlignment="1" applyProtection="1">
      <alignment horizontal="center" vertical="center" wrapText="1"/>
      <protection hidden="1"/>
    </xf>
    <xf numFmtId="176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0" fontId="30" fillId="0" borderId="0" xfId="0" applyFont="1" applyFill="1" applyBorder="1" applyAlignment="1" applyProtection="1">
      <alignment horizontal="right" vertical="center" wrapText="1"/>
      <protection hidden="1"/>
    </xf>
    <xf numFmtId="176" fontId="2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left" vertical="center" wrapText="1"/>
      <protection hidden="1"/>
    </xf>
    <xf numFmtId="176" fontId="22" fillId="0" borderId="0" xfId="0" applyNumberFormat="1" applyFont="1" applyFill="1" applyProtection="1">
      <alignment vertical="center"/>
    </xf>
    <xf numFmtId="0" fontId="31" fillId="0" borderId="0" xfId="0" applyFont="1">
      <alignment vertical="center"/>
    </xf>
    <xf numFmtId="0" fontId="22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workbookViewId="0">
      <selection activeCell="O9" sqref="O9"/>
    </sheetView>
  </sheetViews>
  <sheetFormatPr defaultColWidth="9" defaultRowHeight="14.4"/>
  <cols>
    <col min="1" max="1" width="1.5" style="69" customWidth="1"/>
    <col min="2" max="2" width="10.8703703703704" style="69" customWidth="1"/>
    <col min="3" max="3" width="10.6296296296296" style="69" customWidth="1"/>
    <col min="4" max="4" width="25.6296296296296" style="69" customWidth="1"/>
    <col min="5" max="5" width="17.25" style="69" customWidth="1"/>
    <col min="6" max="6" width="16.8703703703704" style="69" customWidth="1"/>
    <col min="7" max="7" width="0.87037037037037" style="69" customWidth="1"/>
    <col min="8" max="8" width="11.8703703703704" style="69" customWidth="1"/>
    <col min="9" max="16384" width="9" style="69"/>
  </cols>
  <sheetData>
    <row r="1" spans="1:6">
      <c r="A1" s="70"/>
      <c r="B1" s="70"/>
      <c r="C1" s="70"/>
      <c r="D1" s="70"/>
      <c r="E1" s="70"/>
      <c r="F1" s="71"/>
    </row>
    <row r="2" ht="24.95" customHeight="1" spans="1:6">
      <c r="A2" s="70"/>
      <c r="B2" s="72" t="s">
        <v>0</v>
      </c>
      <c r="C2" s="72"/>
      <c r="D2" s="72"/>
      <c r="E2" s="72"/>
      <c r="F2" s="72"/>
    </row>
    <row r="3" ht="29" customHeight="1" spans="1:6">
      <c r="A3" s="70"/>
      <c r="B3" s="73" t="s">
        <v>1</v>
      </c>
      <c r="C3" s="73"/>
      <c r="D3" s="73"/>
      <c r="E3" s="73"/>
      <c r="F3" s="73"/>
    </row>
    <row r="4" s="68" customFormat="1" ht="35.1" customHeight="1" spans="1:6">
      <c r="A4" s="74"/>
      <c r="B4" s="75" t="s">
        <v>2</v>
      </c>
      <c r="C4" s="76" t="s">
        <v>3</v>
      </c>
      <c r="D4" s="76" t="s">
        <v>4</v>
      </c>
      <c r="E4" s="77" t="s">
        <v>5</v>
      </c>
      <c r="F4" s="78" t="s">
        <v>6</v>
      </c>
    </row>
    <row r="5" s="68" customFormat="1" ht="35.1" customHeight="1" spans="1:6">
      <c r="A5" s="74"/>
      <c r="B5" s="79">
        <v>1</v>
      </c>
      <c r="C5" s="80">
        <v>101</v>
      </c>
      <c r="D5" s="81" t="s">
        <v>7</v>
      </c>
      <c r="E5" s="82">
        <f>第101章!G9</f>
        <v>73747</v>
      </c>
      <c r="F5" s="83"/>
    </row>
    <row r="6" s="68" customFormat="1" ht="35.1" customHeight="1" spans="1:6">
      <c r="A6" s="74"/>
      <c r="B6" s="79"/>
      <c r="C6" s="84">
        <v>102</v>
      </c>
      <c r="D6" s="81" t="s">
        <v>8</v>
      </c>
      <c r="E6" s="82">
        <f>第102章!G47</f>
        <v>2009642</v>
      </c>
      <c r="F6" s="83"/>
    </row>
    <row r="7" s="68" customFormat="1" ht="35.1" customHeight="1" spans="1:6">
      <c r="A7" s="74" t="s">
        <v>9</v>
      </c>
      <c r="B7" s="79">
        <v>3</v>
      </c>
      <c r="C7" s="84" t="s">
        <v>10</v>
      </c>
      <c r="D7" s="81"/>
      <c r="E7" s="82">
        <f>SUM(E5:E6)</f>
        <v>2083389</v>
      </c>
      <c r="F7" s="83"/>
    </row>
    <row r="8" s="68" customFormat="1" ht="35.1" customHeight="1" spans="1:10">
      <c r="A8" s="74"/>
      <c r="B8" s="85">
        <v>4</v>
      </c>
      <c r="C8" s="86" t="s">
        <v>11</v>
      </c>
      <c r="D8" s="87"/>
      <c r="E8" s="88">
        <f>E7</f>
        <v>2083389</v>
      </c>
      <c r="F8" s="88"/>
      <c r="I8" s="95"/>
      <c r="J8" s="93"/>
    </row>
    <row r="9" s="68" customFormat="1" ht="17.4" spans="1:7">
      <c r="A9" s="74"/>
      <c r="B9" s="89"/>
      <c r="C9" s="90"/>
      <c r="D9" s="90"/>
      <c r="E9" s="91"/>
      <c r="F9" s="92"/>
      <c r="G9" s="93"/>
    </row>
    <row r="10" s="68" customFormat="1" ht="20.4" spans="5:8">
      <c r="E10" s="94"/>
      <c r="H10" s="93"/>
    </row>
    <row r="11" s="68" customFormat="1" ht="17.4" spans="6:6">
      <c r="F11" s="93"/>
    </row>
    <row r="12" s="68" customFormat="1" ht="17.4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9"/>
  <sheetViews>
    <sheetView view="pageBreakPreview" zoomScaleNormal="145" workbookViewId="0">
      <selection activeCell="B1" sqref="B1:I9"/>
    </sheetView>
  </sheetViews>
  <sheetFormatPr defaultColWidth="9" defaultRowHeight="14.4"/>
  <cols>
    <col min="1" max="1" width="0.87037037037037" style="15" customWidth="1"/>
    <col min="2" max="2" width="7.62962962962963" style="15" customWidth="1"/>
    <col min="3" max="3" width="30.6296296296296" style="15" customWidth="1"/>
    <col min="4" max="5" width="6.62962962962963" style="15" customWidth="1"/>
    <col min="6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项目名称：龙岩高速公路（老区苏区路)绿化提升改造工程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42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3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4" t="s">
        <v>20</v>
      </c>
      <c r="J5"/>
    </row>
    <row r="6" s="14" customFormat="1" ht="24.95" customHeight="1" spans="2:10">
      <c r="B6" s="51">
        <v>101</v>
      </c>
      <c r="C6" s="52" t="s">
        <v>7</v>
      </c>
      <c r="D6" s="52" t="s">
        <v>21</v>
      </c>
      <c r="E6" s="53"/>
      <c r="F6" s="54"/>
      <c r="G6" s="55"/>
      <c r="H6" s="56"/>
      <c r="I6" s="65"/>
      <c r="J6"/>
    </row>
    <row r="7" s="14" customFormat="1" ht="24.95" customHeight="1" spans="2:10">
      <c r="B7" s="29" t="s">
        <v>22</v>
      </c>
      <c r="C7" s="30" t="s">
        <v>23</v>
      </c>
      <c r="D7" s="52" t="s">
        <v>24</v>
      </c>
      <c r="E7" s="53">
        <v>60</v>
      </c>
      <c r="F7" s="32">
        <v>715.97</v>
      </c>
      <c r="G7" s="57">
        <f>ROUND(E7*F7,0)</f>
        <v>42958</v>
      </c>
      <c r="H7" s="56"/>
      <c r="I7" s="65"/>
      <c r="J7"/>
    </row>
    <row r="8" s="14" customFormat="1" ht="24.95" customHeight="1" spans="2:10">
      <c r="B8" s="29" t="s">
        <v>25</v>
      </c>
      <c r="C8" s="30" t="s">
        <v>26</v>
      </c>
      <c r="D8" s="53" t="s">
        <v>27</v>
      </c>
      <c r="E8" s="53">
        <v>1</v>
      </c>
      <c r="F8" s="32">
        <v>30789</v>
      </c>
      <c r="G8" s="57">
        <f>ROUND(E8*F8,0)</f>
        <v>30789</v>
      </c>
      <c r="H8" s="58"/>
      <c r="I8" s="66"/>
      <c r="J8"/>
    </row>
    <row r="9" s="14" customFormat="1" ht="24.95" customHeight="1" spans="2:9">
      <c r="B9" s="59" t="s">
        <v>28</v>
      </c>
      <c r="C9" s="60"/>
      <c r="D9" s="60"/>
      <c r="E9" s="61"/>
      <c r="F9" s="62"/>
      <c r="G9" s="63">
        <f>ROUND(SUM(G6:G8),0)</f>
        <v>73747</v>
      </c>
      <c r="H9" s="64"/>
      <c r="I9" s="67"/>
    </row>
  </sheetData>
  <autoFilter ref="C1:C9">
    <extLst/>
  </autoFilter>
  <mergeCells count="10">
    <mergeCell ref="B1:I1"/>
    <mergeCell ref="B2:I2"/>
    <mergeCell ref="B3:I3"/>
    <mergeCell ref="F4:G4"/>
    <mergeCell ref="H4:I4"/>
    <mergeCell ref="B9:E9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53"/>
  <sheetViews>
    <sheetView tabSelected="1" view="pageBreakPreview" zoomScaleNormal="140" topLeftCell="A38" workbookViewId="0">
      <selection activeCell="O49" sqref="O49"/>
    </sheetView>
  </sheetViews>
  <sheetFormatPr defaultColWidth="9" defaultRowHeight="14.4"/>
  <cols>
    <col min="1" max="1" width="0.87037037037037" style="15" customWidth="1"/>
    <col min="2" max="2" width="7.62962962962963" style="15" customWidth="1"/>
    <col min="3" max="3" width="30.6296296296296" style="15" customWidth="1"/>
    <col min="4" max="5" width="6.62962962962963" style="15" customWidth="1"/>
    <col min="6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1" width="9.66666666666667" style="15"/>
    <col min="12" max="13" width="9" style="15"/>
    <col min="14" max="14" width="9.5462962962963" style="15"/>
    <col min="15" max="19" width="9" style="15"/>
    <col min="20" max="20" width="10.5462962962963" style="15"/>
    <col min="2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项目名称：龙岩高速公路（老区苏区路)绿化提升改造工程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29</v>
      </c>
      <c r="C3" s="21"/>
      <c r="D3" s="21"/>
      <c r="E3" s="21"/>
      <c r="F3" s="21"/>
      <c r="G3" s="21"/>
      <c r="H3" s="21"/>
      <c r="I3" s="42"/>
    </row>
    <row r="4" s="14" customFormat="1" ht="20.1" customHeight="1" spans="2:23">
      <c r="B4" s="22" t="s">
        <v>14</v>
      </c>
      <c r="C4" s="23" t="s">
        <v>30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4" t="s">
        <v>20</v>
      </c>
      <c r="J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29" t="s">
        <v>31</v>
      </c>
      <c r="C6" s="30" t="s">
        <v>32</v>
      </c>
      <c r="D6" s="31" t="s">
        <v>33</v>
      </c>
      <c r="E6" s="32">
        <v>4</v>
      </c>
      <c r="F6" s="32">
        <v>2070</v>
      </c>
      <c r="G6" s="32">
        <f>ROUND(E6*F6,0)</f>
        <v>8280</v>
      </c>
      <c r="H6" s="33"/>
      <c r="I6" s="45"/>
      <c r="J6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1" customHeight="1" spans="2:23">
      <c r="B7" s="29" t="s">
        <v>34</v>
      </c>
      <c r="C7" s="30" t="s">
        <v>35</v>
      </c>
      <c r="D7" s="31" t="s">
        <v>33</v>
      </c>
      <c r="E7" s="32">
        <v>37</v>
      </c>
      <c r="F7" s="32">
        <v>1614.22</v>
      </c>
      <c r="G7" s="32">
        <f>ROUND(E7*F7,0)</f>
        <v>59726</v>
      </c>
      <c r="H7" s="33"/>
      <c r="I7" s="46"/>
      <c r="J7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1" customHeight="1" spans="2:23">
      <c r="B8" s="29" t="s">
        <v>36</v>
      </c>
      <c r="C8" s="30" t="s">
        <v>37</v>
      </c>
      <c r="D8" s="31" t="s">
        <v>33</v>
      </c>
      <c r="E8" s="32">
        <v>62</v>
      </c>
      <c r="F8" s="32">
        <v>856.48</v>
      </c>
      <c r="G8" s="32">
        <f t="shared" ref="G8:G46" si="0">ROUND(E8*F8,0)</f>
        <v>53102</v>
      </c>
      <c r="H8" s="34"/>
      <c r="I8" s="4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29" t="s">
        <v>38</v>
      </c>
      <c r="C9" s="30" t="s">
        <v>39</v>
      </c>
      <c r="D9" s="31" t="s">
        <v>33</v>
      </c>
      <c r="E9" s="32">
        <v>23</v>
      </c>
      <c r="F9" s="32">
        <v>677.65</v>
      </c>
      <c r="G9" s="32">
        <f t="shared" si="0"/>
        <v>15586</v>
      </c>
      <c r="H9" s="34"/>
      <c r="I9" s="4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1" customHeight="1" spans="2:23">
      <c r="B10" s="29" t="s">
        <v>40</v>
      </c>
      <c r="C10" s="30" t="s">
        <v>41</v>
      </c>
      <c r="D10" s="31" t="s">
        <v>33</v>
      </c>
      <c r="E10" s="32">
        <v>8</v>
      </c>
      <c r="F10" s="32">
        <v>1160.5</v>
      </c>
      <c r="G10" s="32">
        <f t="shared" si="0"/>
        <v>9284</v>
      </c>
      <c r="H10" s="34"/>
      <c r="I10" s="4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4" customFormat="1" ht="22" customHeight="1" spans="2:11">
      <c r="B11" s="29" t="s">
        <v>42</v>
      </c>
      <c r="C11" s="30" t="s">
        <v>43</v>
      </c>
      <c r="D11" s="31" t="s">
        <v>33</v>
      </c>
      <c r="E11" s="32">
        <v>126</v>
      </c>
      <c r="F11" s="32">
        <v>195.8</v>
      </c>
      <c r="G11" s="32">
        <f t="shared" si="0"/>
        <v>24671</v>
      </c>
      <c r="H11" s="34"/>
      <c r="I11" s="47"/>
      <c r="K11" s="13"/>
    </row>
    <row r="12" s="14" customFormat="1" ht="24.95" customHeight="1" spans="2:11">
      <c r="B12" s="29" t="s">
        <v>44</v>
      </c>
      <c r="C12" s="30" t="s">
        <v>45</v>
      </c>
      <c r="D12" s="31" t="s">
        <v>33</v>
      </c>
      <c r="E12" s="32">
        <v>2</v>
      </c>
      <c r="F12" s="32">
        <v>250</v>
      </c>
      <c r="G12" s="32">
        <f t="shared" si="0"/>
        <v>500</v>
      </c>
      <c r="H12" s="34"/>
      <c r="I12" s="47"/>
      <c r="K12" s="13"/>
    </row>
    <row r="13" s="14" customFormat="1" ht="24.95" customHeight="1" spans="2:11">
      <c r="B13" s="29" t="s">
        <v>46</v>
      </c>
      <c r="C13" s="30" t="s">
        <v>47</v>
      </c>
      <c r="D13" s="31" t="s">
        <v>33</v>
      </c>
      <c r="E13" s="32">
        <v>6</v>
      </c>
      <c r="F13" s="32">
        <v>20925</v>
      </c>
      <c r="G13" s="32">
        <f t="shared" si="0"/>
        <v>125550</v>
      </c>
      <c r="H13" s="34"/>
      <c r="I13" s="47"/>
      <c r="K13" s="13"/>
    </row>
    <row r="14" s="14" customFormat="1" ht="24.95" customHeight="1" spans="2:11">
      <c r="B14" s="29" t="s">
        <v>48</v>
      </c>
      <c r="C14" s="30" t="s">
        <v>49</v>
      </c>
      <c r="D14" s="31" t="s">
        <v>33</v>
      </c>
      <c r="E14" s="32">
        <v>19</v>
      </c>
      <c r="F14" s="32">
        <v>12159.42</v>
      </c>
      <c r="G14" s="32">
        <f t="shared" si="0"/>
        <v>231029</v>
      </c>
      <c r="H14" s="34"/>
      <c r="I14" s="47"/>
      <c r="K14" s="13"/>
    </row>
    <row r="15" s="14" customFormat="1" ht="24.95" customHeight="1" spans="2:11">
      <c r="B15" s="29" t="s">
        <v>50</v>
      </c>
      <c r="C15" s="30" t="s">
        <v>51</v>
      </c>
      <c r="D15" s="31" t="s">
        <v>33</v>
      </c>
      <c r="E15" s="32">
        <v>4</v>
      </c>
      <c r="F15" s="32">
        <v>20924.75</v>
      </c>
      <c r="G15" s="32">
        <f t="shared" si="0"/>
        <v>83699</v>
      </c>
      <c r="H15" s="34"/>
      <c r="I15" s="47"/>
      <c r="K15" s="13"/>
    </row>
    <row r="16" s="14" customFormat="1" ht="24.95" customHeight="1" spans="2:11">
      <c r="B16" s="29" t="s">
        <v>52</v>
      </c>
      <c r="C16" s="30" t="s">
        <v>53</v>
      </c>
      <c r="D16" s="31" t="s">
        <v>33</v>
      </c>
      <c r="E16" s="32">
        <v>12</v>
      </c>
      <c r="F16" s="32">
        <v>12159.83</v>
      </c>
      <c r="G16" s="32">
        <f t="shared" si="0"/>
        <v>145918</v>
      </c>
      <c r="H16" s="34"/>
      <c r="I16" s="47"/>
      <c r="K16" s="13"/>
    </row>
    <row r="17" s="14" customFormat="1" ht="24.95" customHeight="1" spans="2:11">
      <c r="B17" s="29" t="s">
        <v>54</v>
      </c>
      <c r="C17" s="30" t="s">
        <v>55</v>
      </c>
      <c r="D17" s="31" t="s">
        <v>33</v>
      </c>
      <c r="E17" s="32">
        <v>55</v>
      </c>
      <c r="F17" s="32">
        <v>1423.69</v>
      </c>
      <c r="G17" s="32">
        <f t="shared" si="0"/>
        <v>78303</v>
      </c>
      <c r="H17" s="34"/>
      <c r="I17" s="47"/>
      <c r="K17" s="13"/>
    </row>
    <row r="18" s="14" customFormat="1" ht="24.95" customHeight="1" spans="2:11">
      <c r="B18" s="29" t="s">
        <v>56</v>
      </c>
      <c r="C18" s="30" t="s">
        <v>57</v>
      </c>
      <c r="D18" s="31" t="s">
        <v>33</v>
      </c>
      <c r="E18" s="32">
        <v>123</v>
      </c>
      <c r="F18" s="32">
        <v>176.36</v>
      </c>
      <c r="G18" s="32">
        <f t="shared" si="0"/>
        <v>21692</v>
      </c>
      <c r="H18" s="34"/>
      <c r="I18" s="47"/>
      <c r="K18" s="13"/>
    </row>
    <row r="19" s="14" customFormat="1" ht="24.95" customHeight="1" spans="2:11">
      <c r="B19" s="29" t="s">
        <v>58</v>
      </c>
      <c r="C19" s="30" t="s">
        <v>59</v>
      </c>
      <c r="D19" s="31" t="s">
        <v>33</v>
      </c>
      <c r="E19" s="32">
        <v>31</v>
      </c>
      <c r="F19" s="32">
        <v>990.65</v>
      </c>
      <c r="G19" s="32">
        <f t="shared" si="0"/>
        <v>30710</v>
      </c>
      <c r="H19" s="34"/>
      <c r="I19" s="47"/>
      <c r="K19" s="13"/>
    </row>
    <row r="20" s="14" customFormat="1" ht="24.95" customHeight="1" spans="2:11">
      <c r="B20" s="29" t="s">
        <v>60</v>
      </c>
      <c r="C20" s="30" t="s">
        <v>61</v>
      </c>
      <c r="D20" s="31" t="s">
        <v>33</v>
      </c>
      <c r="E20" s="32">
        <v>108</v>
      </c>
      <c r="F20" s="32">
        <v>378.94</v>
      </c>
      <c r="G20" s="32">
        <f t="shared" si="0"/>
        <v>40926</v>
      </c>
      <c r="H20" s="34"/>
      <c r="I20" s="47"/>
      <c r="K20" s="13"/>
    </row>
    <row r="21" s="14" customFormat="1" ht="24.95" customHeight="1" spans="2:11">
      <c r="B21" s="29" t="s">
        <v>62</v>
      </c>
      <c r="C21" s="30" t="s">
        <v>63</v>
      </c>
      <c r="D21" s="31" t="s">
        <v>33</v>
      </c>
      <c r="E21" s="32">
        <v>9</v>
      </c>
      <c r="F21" s="32">
        <v>252.44</v>
      </c>
      <c r="G21" s="32">
        <f t="shared" si="0"/>
        <v>2272</v>
      </c>
      <c r="H21" s="34"/>
      <c r="I21" s="47"/>
      <c r="K21" s="13"/>
    </row>
    <row r="22" s="14" customFormat="1" ht="24.95" customHeight="1" spans="2:11">
      <c r="B22" s="29" t="s">
        <v>64</v>
      </c>
      <c r="C22" s="30" t="s">
        <v>65</v>
      </c>
      <c r="D22" s="31" t="s">
        <v>33</v>
      </c>
      <c r="E22" s="32">
        <v>23</v>
      </c>
      <c r="F22" s="32">
        <v>421.04</v>
      </c>
      <c r="G22" s="32">
        <f t="shared" si="0"/>
        <v>9684</v>
      </c>
      <c r="H22" s="34"/>
      <c r="I22" s="47"/>
      <c r="K22" s="13"/>
    </row>
    <row r="23" s="14" customFormat="1" ht="24.95" customHeight="1" spans="2:11">
      <c r="B23" s="29" t="s">
        <v>66</v>
      </c>
      <c r="C23" s="30" t="s">
        <v>67</v>
      </c>
      <c r="D23" s="31" t="s">
        <v>33</v>
      </c>
      <c r="E23" s="32">
        <v>18</v>
      </c>
      <c r="F23" s="32">
        <v>306.33</v>
      </c>
      <c r="G23" s="32">
        <f t="shared" si="0"/>
        <v>5514</v>
      </c>
      <c r="H23" s="34"/>
      <c r="I23" s="47"/>
      <c r="K23" s="13"/>
    </row>
    <row r="24" s="14" customFormat="1" ht="24.95" customHeight="1" spans="2:11">
      <c r="B24" s="29" t="s">
        <v>68</v>
      </c>
      <c r="C24" s="30" t="s">
        <v>69</v>
      </c>
      <c r="D24" s="31" t="s">
        <v>33</v>
      </c>
      <c r="E24" s="32">
        <v>16</v>
      </c>
      <c r="F24" s="32">
        <v>421.25</v>
      </c>
      <c r="G24" s="32">
        <f t="shared" si="0"/>
        <v>6740</v>
      </c>
      <c r="H24" s="34"/>
      <c r="I24" s="47"/>
      <c r="K24" s="13"/>
    </row>
    <row r="25" s="14" customFormat="1" ht="24.95" customHeight="1" spans="2:11">
      <c r="B25" s="29" t="s">
        <v>70</v>
      </c>
      <c r="C25" s="30" t="s">
        <v>71</v>
      </c>
      <c r="D25" s="31" t="s">
        <v>33</v>
      </c>
      <c r="E25" s="32">
        <v>7</v>
      </c>
      <c r="F25" s="32">
        <v>249</v>
      </c>
      <c r="G25" s="32">
        <f t="shared" si="0"/>
        <v>1743</v>
      </c>
      <c r="H25" s="34"/>
      <c r="I25" s="47"/>
      <c r="K25" s="13"/>
    </row>
    <row r="26" s="14" customFormat="1" ht="24.95" customHeight="1" spans="2:11">
      <c r="B26" s="29" t="s">
        <v>72</v>
      </c>
      <c r="C26" s="30" t="s">
        <v>73</v>
      </c>
      <c r="D26" s="31" t="s">
        <v>33</v>
      </c>
      <c r="E26" s="32">
        <v>15</v>
      </c>
      <c r="F26" s="32">
        <v>283.47</v>
      </c>
      <c r="G26" s="32">
        <f t="shared" si="0"/>
        <v>4252</v>
      </c>
      <c r="H26" s="34"/>
      <c r="I26" s="47"/>
      <c r="K26" s="13"/>
    </row>
    <row r="27" s="14" customFormat="1" ht="24.95" customHeight="1" spans="2:11">
      <c r="B27" s="29" t="s">
        <v>74</v>
      </c>
      <c r="C27" s="30" t="s">
        <v>75</v>
      </c>
      <c r="D27" s="31" t="s">
        <v>33</v>
      </c>
      <c r="E27" s="32">
        <v>10</v>
      </c>
      <c r="F27" s="32">
        <v>225.6</v>
      </c>
      <c r="G27" s="32">
        <f t="shared" si="0"/>
        <v>2256</v>
      </c>
      <c r="H27" s="34"/>
      <c r="I27" s="47"/>
      <c r="K27" s="13"/>
    </row>
    <row r="28" s="14" customFormat="1" ht="24.95" customHeight="1" spans="2:11">
      <c r="B28" s="29" t="s">
        <v>76</v>
      </c>
      <c r="C28" s="30" t="s">
        <v>77</v>
      </c>
      <c r="D28" s="31" t="s">
        <v>33</v>
      </c>
      <c r="E28" s="32">
        <v>18</v>
      </c>
      <c r="F28" s="32">
        <v>270.83</v>
      </c>
      <c r="G28" s="32">
        <f t="shared" si="0"/>
        <v>4875</v>
      </c>
      <c r="H28" s="34"/>
      <c r="I28" s="47"/>
      <c r="K28" s="13"/>
    </row>
    <row r="29" s="14" customFormat="1" ht="24.95" customHeight="1" spans="2:11">
      <c r="B29" s="29" t="s">
        <v>78</v>
      </c>
      <c r="C29" s="30" t="s">
        <v>79</v>
      </c>
      <c r="D29" s="31" t="s">
        <v>33</v>
      </c>
      <c r="E29" s="32">
        <v>12</v>
      </c>
      <c r="F29" s="32">
        <v>353.67</v>
      </c>
      <c r="G29" s="32">
        <f t="shared" si="0"/>
        <v>4244</v>
      </c>
      <c r="H29" s="34"/>
      <c r="I29" s="47"/>
      <c r="K29" s="13"/>
    </row>
    <row r="30" s="14" customFormat="1" ht="24.95" customHeight="1" spans="2:11">
      <c r="B30" s="29" t="s">
        <v>80</v>
      </c>
      <c r="C30" s="30" t="s">
        <v>81</v>
      </c>
      <c r="D30" s="31" t="s">
        <v>82</v>
      </c>
      <c r="E30" s="32">
        <v>597.99</v>
      </c>
      <c r="F30" s="32">
        <v>314.28</v>
      </c>
      <c r="G30" s="32">
        <f t="shared" si="0"/>
        <v>187936</v>
      </c>
      <c r="H30" s="34"/>
      <c r="I30" s="47"/>
      <c r="K30" s="13"/>
    </row>
    <row r="31" s="14" customFormat="1" ht="24.95" customHeight="1" spans="2:11">
      <c r="B31" s="29" t="s">
        <v>83</v>
      </c>
      <c r="C31" s="30" t="s">
        <v>84</v>
      </c>
      <c r="D31" s="31" t="s">
        <v>82</v>
      </c>
      <c r="E31" s="32">
        <v>671.26</v>
      </c>
      <c r="F31" s="32">
        <v>67.55</v>
      </c>
      <c r="G31" s="32">
        <f t="shared" si="0"/>
        <v>45344</v>
      </c>
      <c r="H31" s="34"/>
      <c r="I31" s="47"/>
      <c r="K31" s="13"/>
    </row>
    <row r="32" s="14" customFormat="1" ht="24.95" customHeight="1" spans="2:11">
      <c r="B32" s="29" t="s">
        <v>85</v>
      </c>
      <c r="C32" s="30" t="s">
        <v>86</v>
      </c>
      <c r="D32" s="31" t="s">
        <v>82</v>
      </c>
      <c r="E32" s="32">
        <v>1073.22</v>
      </c>
      <c r="F32" s="32">
        <v>88.82</v>
      </c>
      <c r="G32" s="32">
        <f t="shared" si="0"/>
        <v>95323</v>
      </c>
      <c r="H32" s="34"/>
      <c r="I32" s="47"/>
      <c r="K32" s="13"/>
    </row>
    <row r="33" s="14" customFormat="1" ht="24.95" customHeight="1" spans="2:11">
      <c r="B33" s="29" t="s">
        <v>87</v>
      </c>
      <c r="C33" s="30" t="s">
        <v>88</v>
      </c>
      <c r="D33" s="31" t="s">
        <v>82</v>
      </c>
      <c r="E33" s="32">
        <v>227.33</v>
      </c>
      <c r="F33" s="32">
        <v>80.29</v>
      </c>
      <c r="G33" s="32">
        <f t="shared" si="0"/>
        <v>18252</v>
      </c>
      <c r="H33" s="34"/>
      <c r="I33" s="47"/>
      <c r="K33" s="13"/>
    </row>
    <row r="34" s="14" customFormat="1" ht="24.95" customHeight="1" spans="2:11">
      <c r="B34" s="29" t="s">
        <v>89</v>
      </c>
      <c r="C34" s="30" t="s">
        <v>90</v>
      </c>
      <c r="D34" s="31" t="s">
        <v>82</v>
      </c>
      <c r="E34" s="32">
        <v>244.67</v>
      </c>
      <c r="F34" s="32">
        <v>178.13</v>
      </c>
      <c r="G34" s="32">
        <f t="shared" si="0"/>
        <v>43583</v>
      </c>
      <c r="H34" s="35"/>
      <c r="I34" s="48"/>
      <c r="K34" s="13"/>
    </row>
    <row r="35" s="14" customFormat="1" ht="24.95" customHeight="1" spans="2:11">
      <c r="B35" s="29" t="s">
        <v>91</v>
      </c>
      <c r="C35" s="30" t="s">
        <v>92</v>
      </c>
      <c r="D35" s="31" t="s">
        <v>82</v>
      </c>
      <c r="E35" s="32">
        <v>95.06</v>
      </c>
      <c r="F35" s="32">
        <v>63.89</v>
      </c>
      <c r="G35" s="32">
        <f t="shared" si="0"/>
        <v>6073</v>
      </c>
      <c r="H35" s="36"/>
      <c r="I35" s="49"/>
      <c r="K35" s="13"/>
    </row>
    <row r="36" s="14" customFormat="1" ht="24.95" customHeight="1" spans="2:11">
      <c r="B36" s="29" t="s">
        <v>93</v>
      </c>
      <c r="C36" s="30" t="s">
        <v>94</v>
      </c>
      <c r="D36" s="31" t="s">
        <v>82</v>
      </c>
      <c r="E36" s="32">
        <v>272.77</v>
      </c>
      <c r="F36" s="32">
        <v>69.35</v>
      </c>
      <c r="G36" s="32">
        <f t="shared" si="0"/>
        <v>18917</v>
      </c>
      <c r="H36" s="36"/>
      <c r="I36" s="49"/>
      <c r="K36" s="13"/>
    </row>
    <row r="37" s="14" customFormat="1" ht="24.95" customHeight="1" spans="2:11">
      <c r="B37" s="29" t="s">
        <v>95</v>
      </c>
      <c r="C37" s="30" t="s">
        <v>96</v>
      </c>
      <c r="D37" s="31" t="s">
        <v>33</v>
      </c>
      <c r="E37" s="32">
        <v>272</v>
      </c>
      <c r="F37" s="32">
        <v>133.38</v>
      </c>
      <c r="G37" s="32">
        <f t="shared" si="0"/>
        <v>36279</v>
      </c>
      <c r="H37" s="36"/>
      <c r="I37" s="49"/>
      <c r="K37" s="13"/>
    </row>
    <row r="38" s="14" customFormat="1" ht="24.95" customHeight="1" spans="2:11">
      <c r="B38" s="29" t="s">
        <v>97</v>
      </c>
      <c r="C38" s="30" t="s">
        <v>98</v>
      </c>
      <c r="D38" s="31" t="s">
        <v>33</v>
      </c>
      <c r="E38" s="32">
        <v>740</v>
      </c>
      <c r="F38" s="32">
        <v>10.36</v>
      </c>
      <c r="G38" s="32">
        <f t="shared" si="0"/>
        <v>7666</v>
      </c>
      <c r="H38" s="36"/>
      <c r="I38" s="49"/>
      <c r="K38" s="13"/>
    </row>
    <row r="39" s="14" customFormat="1" ht="24.95" customHeight="1" spans="2:11">
      <c r="B39" s="29" t="s">
        <v>99</v>
      </c>
      <c r="C39" s="30" t="s">
        <v>100</v>
      </c>
      <c r="D39" s="31" t="s">
        <v>33</v>
      </c>
      <c r="E39" s="32">
        <v>38</v>
      </c>
      <c r="F39" s="32">
        <v>329</v>
      </c>
      <c r="G39" s="32">
        <f t="shared" si="0"/>
        <v>12502</v>
      </c>
      <c r="H39" s="36"/>
      <c r="I39" s="49"/>
      <c r="K39" s="13"/>
    </row>
    <row r="40" s="14" customFormat="1" ht="24.95" customHeight="1" spans="2:11">
      <c r="B40" s="29" t="s">
        <v>101</v>
      </c>
      <c r="C40" s="30" t="s">
        <v>102</v>
      </c>
      <c r="D40" s="31" t="s">
        <v>82</v>
      </c>
      <c r="E40" s="32">
        <v>7150</v>
      </c>
      <c r="F40" s="32">
        <v>42.69</v>
      </c>
      <c r="G40" s="32">
        <f t="shared" si="0"/>
        <v>305234</v>
      </c>
      <c r="H40" s="36"/>
      <c r="I40" s="49"/>
      <c r="K40" s="13"/>
    </row>
    <row r="41" s="14" customFormat="1" ht="24.95" customHeight="1" spans="2:11">
      <c r="B41" s="29" t="s">
        <v>103</v>
      </c>
      <c r="C41" s="30" t="s">
        <v>104</v>
      </c>
      <c r="D41" s="31" t="s">
        <v>105</v>
      </c>
      <c r="E41" s="32">
        <v>1851</v>
      </c>
      <c r="F41" s="32">
        <v>53.68</v>
      </c>
      <c r="G41" s="32">
        <f t="shared" si="0"/>
        <v>99362</v>
      </c>
      <c r="H41" s="36"/>
      <c r="I41" s="49"/>
      <c r="K41" s="13"/>
    </row>
    <row r="42" s="14" customFormat="1" ht="24.95" customHeight="1" spans="2:11">
      <c r="B42" s="29" t="s">
        <v>106</v>
      </c>
      <c r="C42" s="30" t="s">
        <v>107</v>
      </c>
      <c r="D42" s="31" t="s">
        <v>108</v>
      </c>
      <c r="E42" s="32">
        <v>1</v>
      </c>
      <c r="F42" s="32">
        <v>42663</v>
      </c>
      <c r="G42" s="32">
        <f t="shared" si="0"/>
        <v>42663</v>
      </c>
      <c r="H42" s="36"/>
      <c r="I42" s="50"/>
      <c r="K42" s="13"/>
    </row>
    <row r="43" s="14" customFormat="1" ht="24.95" customHeight="1" spans="2:11">
      <c r="B43" s="29" t="s">
        <v>109</v>
      </c>
      <c r="C43" s="30" t="s">
        <v>110</v>
      </c>
      <c r="D43" s="31" t="s">
        <v>108</v>
      </c>
      <c r="E43" s="32">
        <v>1</v>
      </c>
      <c r="F43" s="32">
        <v>3289</v>
      </c>
      <c r="G43" s="32">
        <f t="shared" si="0"/>
        <v>3289</v>
      </c>
      <c r="H43" s="36"/>
      <c r="I43" s="50"/>
      <c r="K43" s="13"/>
    </row>
    <row r="44" s="14" customFormat="1" ht="24.95" customHeight="1" spans="2:11">
      <c r="B44" s="29" t="s">
        <v>111</v>
      </c>
      <c r="C44" s="30" t="s">
        <v>112</v>
      </c>
      <c r="D44" s="31" t="s">
        <v>108</v>
      </c>
      <c r="E44" s="32">
        <v>27</v>
      </c>
      <c r="F44" s="32">
        <v>424.96</v>
      </c>
      <c r="G44" s="32">
        <f t="shared" si="0"/>
        <v>11474</v>
      </c>
      <c r="H44" s="36"/>
      <c r="I44" s="50"/>
      <c r="K44" s="13"/>
    </row>
    <row r="45" s="14" customFormat="1" ht="24.95" customHeight="1" spans="2:11">
      <c r="B45" s="29" t="s">
        <v>113</v>
      </c>
      <c r="C45" s="30" t="s">
        <v>114</v>
      </c>
      <c r="D45" s="31" t="s">
        <v>108</v>
      </c>
      <c r="E45" s="32">
        <v>27</v>
      </c>
      <c r="F45" s="32">
        <v>1133.33</v>
      </c>
      <c r="G45" s="32">
        <f t="shared" si="0"/>
        <v>30600</v>
      </c>
      <c r="H45" s="36"/>
      <c r="I45" s="50"/>
      <c r="K45" s="13"/>
    </row>
    <row r="46" s="14" customFormat="1" ht="24.95" customHeight="1" spans="2:11">
      <c r="B46" s="29" t="s">
        <v>115</v>
      </c>
      <c r="C46" s="30" t="s">
        <v>116</v>
      </c>
      <c r="D46" s="31" t="s">
        <v>108</v>
      </c>
      <c r="E46" s="32">
        <v>27</v>
      </c>
      <c r="F46" s="32">
        <v>2762.56</v>
      </c>
      <c r="G46" s="32">
        <f t="shared" si="0"/>
        <v>74589</v>
      </c>
      <c r="H46" s="36"/>
      <c r="I46" s="50"/>
      <c r="K46" s="13"/>
    </row>
    <row r="47" s="14" customFormat="1" ht="24.95" customHeight="1" spans="2:11">
      <c r="B47" s="37" t="s">
        <v>117</v>
      </c>
      <c r="C47" s="38"/>
      <c r="D47" s="38"/>
      <c r="E47" s="39"/>
      <c r="F47" s="40"/>
      <c r="G47" s="41">
        <f>SUM(G6:G46)</f>
        <v>2009642</v>
      </c>
      <c r="H47" s="36"/>
      <c r="I47" s="36"/>
      <c r="K47" s="13"/>
    </row>
    <row r="48" spans="11:11">
      <c r="K48" s="13"/>
    </row>
    <row r="49" spans="11:11">
      <c r="K49" s="13"/>
    </row>
    <row r="50" spans="11:11">
      <c r="K50" s="13"/>
    </row>
    <row r="51" spans="11:11">
      <c r="K51" s="13"/>
    </row>
    <row r="52" spans="11:11">
      <c r="K52" s="13"/>
    </row>
    <row r="53" spans="11:11">
      <c r="K53" s="13"/>
    </row>
  </sheetData>
  <autoFilter ref="D1:D153">
    <extLst/>
  </autoFilter>
  <mergeCells count="10">
    <mergeCell ref="B1:I1"/>
    <mergeCell ref="B2:I2"/>
    <mergeCell ref="B3:I3"/>
    <mergeCell ref="F4:G4"/>
    <mergeCell ref="H4:I4"/>
    <mergeCell ref="B47:E47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.4" outlineLevelCol="7"/>
  <cols>
    <col min="1" max="1" width="5.62962962962963" style="1" customWidth="1"/>
    <col min="2" max="2" width="15.75" style="1" customWidth="1"/>
    <col min="3" max="3" width="66" style="1" customWidth="1"/>
    <col min="4" max="4" width="5.37037037037037" style="1" customWidth="1"/>
    <col min="5" max="5" width="9.12962962962963" style="1" customWidth="1"/>
    <col min="6" max="7" width="12.3703703703704" style="1" customWidth="1"/>
    <col min="8" max="8" width="29.75" style="1" customWidth="1"/>
    <col min="9" max="16384" width="9" style="1"/>
  </cols>
  <sheetData>
    <row r="1" ht="24.95" customHeight="1" spans="1:8">
      <c r="A1" s="2" t="s">
        <v>118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119</v>
      </c>
      <c r="C2" s="3" t="s">
        <v>120</v>
      </c>
      <c r="D2" s="3" t="s">
        <v>15</v>
      </c>
      <c r="E2" s="3" t="s">
        <v>16</v>
      </c>
      <c r="F2" s="4" t="s">
        <v>121</v>
      </c>
      <c r="G2" s="4" t="s">
        <v>122</v>
      </c>
      <c r="H2" s="3" t="s">
        <v>123</v>
      </c>
    </row>
    <row r="3" ht="24.95" customHeight="1" spans="1:8">
      <c r="A3" s="5">
        <v>1</v>
      </c>
      <c r="B3" s="6" t="s">
        <v>124</v>
      </c>
      <c r="C3" s="7" t="s">
        <v>125</v>
      </c>
      <c r="D3" s="5" t="s">
        <v>33</v>
      </c>
      <c r="E3" s="5">
        <f>1666*25</f>
        <v>41650</v>
      </c>
      <c r="F3" s="5" t="s">
        <v>126</v>
      </c>
      <c r="G3" s="5"/>
      <c r="H3" s="5" t="s">
        <v>127</v>
      </c>
    </row>
    <row r="4" ht="24.95" customHeight="1" spans="1:8">
      <c r="A4" s="5">
        <v>2</v>
      </c>
      <c r="B4" s="6" t="s">
        <v>128</v>
      </c>
      <c r="C4" s="7" t="s">
        <v>125</v>
      </c>
      <c r="D4" s="8" t="s">
        <v>33</v>
      </c>
      <c r="E4" s="5">
        <f>695*25</f>
        <v>17375</v>
      </c>
      <c r="F4" s="5" t="s">
        <v>126</v>
      </c>
      <c r="G4" s="5"/>
      <c r="H4" s="5" t="s">
        <v>127</v>
      </c>
    </row>
    <row r="5" ht="24.95" customHeight="1" spans="1:8">
      <c r="A5" s="5">
        <v>3</v>
      </c>
      <c r="B5" s="9" t="s">
        <v>84</v>
      </c>
      <c r="C5" s="10" t="s">
        <v>129</v>
      </c>
      <c r="D5" s="8" t="s">
        <v>33</v>
      </c>
      <c r="E5" s="8">
        <f>3265*36</f>
        <v>117540</v>
      </c>
      <c r="F5" s="8" t="s">
        <v>126</v>
      </c>
      <c r="G5" s="8"/>
      <c r="H5" s="8" t="s">
        <v>127</v>
      </c>
    </row>
    <row r="6" ht="24.95" customHeight="1" spans="1:8">
      <c r="A6" s="5">
        <v>4</v>
      </c>
      <c r="B6" s="6" t="s">
        <v>88</v>
      </c>
      <c r="C6" s="7" t="s">
        <v>125</v>
      </c>
      <c r="D6" s="5" t="s">
        <v>33</v>
      </c>
      <c r="E6" s="5">
        <f>5382*25</f>
        <v>134550</v>
      </c>
      <c r="F6" s="5" t="s">
        <v>126</v>
      </c>
      <c r="G6" s="5"/>
      <c r="H6" s="5" t="s">
        <v>127</v>
      </c>
    </row>
    <row r="7" ht="24.95" customHeight="1" spans="1:8">
      <c r="A7" s="5">
        <v>5</v>
      </c>
      <c r="B7" s="6" t="s">
        <v>130</v>
      </c>
      <c r="C7" s="7" t="s">
        <v>129</v>
      </c>
      <c r="D7" s="5" t="s">
        <v>33</v>
      </c>
      <c r="E7" s="11">
        <f>4658*36</f>
        <v>167688</v>
      </c>
      <c r="F7" s="5" t="s">
        <v>126</v>
      </c>
      <c r="G7" s="5"/>
      <c r="H7" s="5" t="s">
        <v>127</v>
      </c>
    </row>
    <row r="8" ht="24.95" customHeight="1" spans="1:8">
      <c r="A8" s="5">
        <v>6</v>
      </c>
      <c r="B8" s="9" t="s">
        <v>131</v>
      </c>
      <c r="C8" s="10" t="s">
        <v>125</v>
      </c>
      <c r="D8" s="8" t="s">
        <v>33</v>
      </c>
      <c r="E8" s="8">
        <f>5553*25</f>
        <v>138825</v>
      </c>
      <c r="F8" s="8" t="s">
        <v>126</v>
      </c>
      <c r="G8" s="8"/>
      <c r="H8" s="8" t="s">
        <v>127</v>
      </c>
    </row>
    <row r="9" ht="24.95" customHeight="1" spans="1:8">
      <c r="A9" s="5">
        <v>7</v>
      </c>
      <c r="B9" s="9" t="s">
        <v>132</v>
      </c>
      <c r="C9" s="10" t="s">
        <v>133</v>
      </c>
      <c r="D9" s="5" t="s">
        <v>33</v>
      </c>
      <c r="E9" s="8">
        <f>498*36</f>
        <v>17928</v>
      </c>
      <c r="F9" s="8" t="s">
        <v>126</v>
      </c>
      <c r="G9" s="8"/>
      <c r="H9" s="8" t="s">
        <v>127</v>
      </c>
    </row>
    <row r="10" ht="24.95" customHeight="1" spans="1:8">
      <c r="A10" s="5">
        <v>8</v>
      </c>
      <c r="B10" s="6" t="s">
        <v>86</v>
      </c>
      <c r="C10" s="7" t="s">
        <v>125</v>
      </c>
      <c r="D10" s="5" t="s">
        <v>33</v>
      </c>
      <c r="E10" s="5">
        <f>1474*25</f>
        <v>36850</v>
      </c>
      <c r="F10" s="5" t="s">
        <v>126</v>
      </c>
      <c r="G10" s="5"/>
      <c r="H10" s="5" t="s">
        <v>127</v>
      </c>
    </row>
    <row r="11" ht="24.95" customHeight="1" spans="1:8">
      <c r="A11" s="5">
        <v>9</v>
      </c>
      <c r="B11" s="6" t="s">
        <v>134</v>
      </c>
      <c r="C11" s="7" t="s">
        <v>135</v>
      </c>
      <c r="D11" s="5" t="s">
        <v>33</v>
      </c>
      <c r="E11" s="5">
        <f>412*49</f>
        <v>20188</v>
      </c>
      <c r="F11" s="5" t="s">
        <v>126</v>
      </c>
      <c r="G11" s="5"/>
      <c r="H11" s="5" t="s">
        <v>127</v>
      </c>
    </row>
    <row r="12" ht="24.95" customHeight="1" spans="1:8">
      <c r="A12" s="5">
        <v>10</v>
      </c>
      <c r="B12" s="8" t="s">
        <v>136</v>
      </c>
      <c r="C12" s="10" t="s">
        <v>137</v>
      </c>
      <c r="D12" s="8" t="s">
        <v>138</v>
      </c>
      <c r="E12" s="8">
        <v>12974</v>
      </c>
      <c r="F12" s="8" t="s">
        <v>137</v>
      </c>
      <c r="G12" s="8"/>
      <c r="H12" s="8"/>
    </row>
    <row r="13" ht="35.1" customHeight="1" spans="1:8">
      <c r="A13" s="5">
        <v>11</v>
      </c>
      <c r="B13" s="5" t="s">
        <v>139</v>
      </c>
      <c r="C13" s="7" t="s">
        <v>140</v>
      </c>
      <c r="D13" s="5" t="s">
        <v>33</v>
      </c>
      <c r="E13" s="5">
        <v>348</v>
      </c>
      <c r="F13" s="5" t="s">
        <v>141</v>
      </c>
      <c r="G13" s="5"/>
      <c r="H13" s="5" t="s">
        <v>142</v>
      </c>
    </row>
    <row r="14" ht="35.1" customHeight="1" spans="1:8">
      <c r="A14" s="5">
        <v>12</v>
      </c>
      <c r="B14" s="5" t="s">
        <v>143</v>
      </c>
      <c r="C14" s="7" t="s">
        <v>144</v>
      </c>
      <c r="D14" s="5" t="s">
        <v>33</v>
      </c>
      <c r="E14" s="5">
        <v>11</v>
      </c>
      <c r="F14" s="5" t="s">
        <v>145</v>
      </c>
      <c r="G14" s="5"/>
      <c r="H14" s="5" t="s">
        <v>146</v>
      </c>
    </row>
    <row r="15" ht="35.1" customHeight="1" spans="1:8">
      <c r="A15" s="5">
        <v>13</v>
      </c>
      <c r="B15" s="8" t="s">
        <v>147</v>
      </c>
      <c r="C15" s="10" t="s">
        <v>148</v>
      </c>
      <c r="D15" s="8" t="s">
        <v>33</v>
      </c>
      <c r="E15" s="8">
        <v>814</v>
      </c>
      <c r="F15" s="8" t="s">
        <v>141</v>
      </c>
      <c r="G15" s="8"/>
      <c r="H15" s="8" t="s">
        <v>142</v>
      </c>
    </row>
    <row r="16" ht="35.1" customHeight="1" spans="1:8">
      <c r="A16" s="5">
        <v>14</v>
      </c>
      <c r="B16" s="5" t="s">
        <v>149</v>
      </c>
      <c r="C16" s="7" t="s">
        <v>150</v>
      </c>
      <c r="D16" s="5" t="s">
        <v>33</v>
      </c>
      <c r="E16" s="5">
        <v>72</v>
      </c>
      <c r="F16" s="5" t="s">
        <v>151</v>
      </c>
      <c r="G16" s="5"/>
      <c r="H16" s="5" t="s">
        <v>152</v>
      </c>
    </row>
    <row r="17" ht="35.1" customHeight="1" spans="1:8">
      <c r="A17" s="5">
        <v>15</v>
      </c>
      <c r="B17" s="8" t="s">
        <v>153</v>
      </c>
      <c r="C17" s="10" t="s">
        <v>154</v>
      </c>
      <c r="D17" s="8" t="s">
        <v>33</v>
      </c>
      <c r="E17" s="8">
        <v>187</v>
      </c>
      <c r="F17" s="8" t="s">
        <v>151</v>
      </c>
      <c r="G17" s="8"/>
      <c r="H17" s="8" t="s">
        <v>155</v>
      </c>
    </row>
    <row r="18" ht="35.1" customHeight="1" spans="1:8">
      <c r="A18" s="5">
        <v>16</v>
      </c>
      <c r="B18" s="5" t="s">
        <v>156</v>
      </c>
      <c r="C18" s="7" t="s">
        <v>157</v>
      </c>
      <c r="D18" s="5" t="s">
        <v>33</v>
      </c>
      <c r="E18" s="5">
        <v>3</v>
      </c>
      <c r="F18" s="5" t="s">
        <v>141</v>
      </c>
      <c r="G18" s="5"/>
      <c r="H18" s="5" t="s">
        <v>142</v>
      </c>
    </row>
    <row r="19" ht="35.1" customHeight="1" spans="1:8">
      <c r="A19" s="5">
        <v>17</v>
      </c>
      <c r="B19" s="5" t="s">
        <v>158</v>
      </c>
      <c r="C19" s="7" t="s">
        <v>148</v>
      </c>
      <c r="D19" s="5" t="s">
        <v>33</v>
      </c>
      <c r="E19" s="5">
        <v>221</v>
      </c>
      <c r="F19" s="5" t="s">
        <v>141</v>
      </c>
      <c r="G19" s="5"/>
      <c r="H19" s="5" t="s">
        <v>142</v>
      </c>
    </row>
    <row r="20" ht="35.1" customHeight="1" spans="1:8">
      <c r="A20" s="5">
        <v>18</v>
      </c>
      <c r="B20" s="5" t="s">
        <v>159</v>
      </c>
      <c r="C20" s="7" t="s">
        <v>157</v>
      </c>
      <c r="D20" s="5" t="s">
        <v>33</v>
      </c>
      <c r="E20" s="5">
        <v>198</v>
      </c>
      <c r="F20" s="5" t="s">
        <v>141</v>
      </c>
      <c r="G20" s="5"/>
      <c r="H20" s="5" t="s">
        <v>142</v>
      </c>
    </row>
    <row r="21" ht="35.1" customHeight="1" spans="1:8">
      <c r="A21" s="5">
        <v>19</v>
      </c>
      <c r="B21" s="5" t="s">
        <v>160</v>
      </c>
      <c r="C21" s="7" t="s">
        <v>150</v>
      </c>
      <c r="D21" s="5" t="s">
        <v>33</v>
      </c>
      <c r="E21" s="5">
        <v>176</v>
      </c>
      <c r="F21" s="5" t="s">
        <v>151</v>
      </c>
      <c r="G21" s="5"/>
      <c r="H21" s="5" t="s">
        <v>161</v>
      </c>
    </row>
    <row r="22" ht="35.1" customHeight="1" spans="1:8">
      <c r="A22" s="5">
        <v>20</v>
      </c>
      <c r="B22" s="8" t="s">
        <v>41</v>
      </c>
      <c r="C22" s="10" t="s">
        <v>162</v>
      </c>
      <c r="D22" s="8" t="s">
        <v>33</v>
      </c>
      <c r="E22" s="8">
        <v>29</v>
      </c>
      <c r="F22" s="8" t="s">
        <v>163</v>
      </c>
      <c r="G22" s="8"/>
      <c r="H22" s="8" t="s">
        <v>164</v>
      </c>
    </row>
    <row r="23" ht="35.1" customHeight="1" spans="1:8">
      <c r="A23" s="5">
        <v>21</v>
      </c>
      <c r="B23" s="5" t="s">
        <v>165</v>
      </c>
      <c r="C23" s="7" t="s">
        <v>166</v>
      </c>
      <c r="D23" s="5" t="s">
        <v>33</v>
      </c>
      <c r="E23" s="5">
        <v>738</v>
      </c>
      <c r="F23" s="5" t="s">
        <v>141</v>
      </c>
      <c r="G23" s="5"/>
      <c r="H23" s="5" t="s">
        <v>142</v>
      </c>
    </row>
    <row r="24" ht="35.1" customHeight="1" spans="1:8">
      <c r="A24" s="5">
        <v>22</v>
      </c>
      <c r="B24" s="5" t="s">
        <v>167</v>
      </c>
      <c r="C24" s="7" t="s">
        <v>168</v>
      </c>
      <c r="D24" s="5" t="s">
        <v>33</v>
      </c>
      <c r="E24" s="5">
        <v>128</v>
      </c>
      <c r="F24" s="5" t="s">
        <v>151</v>
      </c>
      <c r="G24" s="5"/>
      <c r="H24" s="5" t="s">
        <v>155</v>
      </c>
    </row>
    <row r="25" ht="35.1" customHeight="1" spans="1:8">
      <c r="A25" s="5">
        <v>23</v>
      </c>
      <c r="B25" s="5" t="s">
        <v>169</v>
      </c>
      <c r="C25" s="7" t="s">
        <v>170</v>
      </c>
      <c r="D25" s="5" t="s">
        <v>33</v>
      </c>
      <c r="E25" s="5">
        <v>3954</v>
      </c>
      <c r="F25" s="5" t="s">
        <v>171</v>
      </c>
      <c r="G25" s="5"/>
      <c r="H25" s="5" t="s">
        <v>172</v>
      </c>
    </row>
    <row r="26" ht="35.1" customHeight="1" spans="1:8">
      <c r="A26" s="5">
        <v>24</v>
      </c>
      <c r="B26" s="8" t="s">
        <v>173</v>
      </c>
      <c r="C26" s="10" t="s">
        <v>174</v>
      </c>
      <c r="D26" s="8" t="s">
        <v>33</v>
      </c>
      <c r="E26" s="8">
        <v>189</v>
      </c>
      <c r="F26" s="8" t="s">
        <v>151</v>
      </c>
      <c r="G26" s="8"/>
      <c r="H26" s="8" t="s">
        <v>175</v>
      </c>
    </row>
    <row r="27" ht="35.1" customHeight="1" spans="1:8">
      <c r="A27" s="5">
        <v>25</v>
      </c>
      <c r="B27" s="5" t="s">
        <v>176</v>
      </c>
      <c r="C27" s="7" t="s">
        <v>170</v>
      </c>
      <c r="D27" s="5" t="s">
        <v>33</v>
      </c>
      <c r="E27" s="5">
        <v>4706</v>
      </c>
      <c r="F27" s="5" t="s">
        <v>171</v>
      </c>
      <c r="G27" s="5"/>
      <c r="H27" s="5" t="s">
        <v>177</v>
      </c>
    </row>
    <row r="28" ht="35.1" customHeight="1" spans="1:8">
      <c r="A28" s="5">
        <v>26</v>
      </c>
      <c r="B28" s="5" t="s">
        <v>178</v>
      </c>
      <c r="C28" s="7" t="s">
        <v>170</v>
      </c>
      <c r="D28" s="5" t="s">
        <v>33</v>
      </c>
      <c r="E28" s="5">
        <v>1057</v>
      </c>
      <c r="F28" s="5" t="s">
        <v>171</v>
      </c>
      <c r="G28" s="5"/>
      <c r="H28" s="5" t="s">
        <v>172</v>
      </c>
    </row>
    <row r="29" ht="35.1" customHeight="1" spans="1:8">
      <c r="A29" s="5">
        <v>27</v>
      </c>
      <c r="B29" s="5" t="s">
        <v>179</v>
      </c>
      <c r="C29" s="7" t="s">
        <v>180</v>
      </c>
      <c r="D29" s="5" t="s">
        <v>33</v>
      </c>
      <c r="E29" s="5">
        <v>554</v>
      </c>
      <c r="F29" s="5" t="s">
        <v>163</v>
      </c>
      <c r="G29" s="5"/>
      <c r="H29" s="5" t="s">
        <v>142</v>
      </c>
    </row>
    <row r="30" ht="35.1" customHeight="1" spans="1:8">
      <c r="A30" s="5">
        <v>28</v>
      </c>
      <c r="B30" s="5" t="s">
        <v>100</v>
      </c>
      <c r="C30" s="7" t="s">
        <v>181</v>
      </c>
      <c r="D30" s="5" t="s">
        <v>33</v>
      </c>
      <c r="E30" s="5">
        <v>448</v>
      </c>
      <c r="F30" s="5" t="s">
        <v>141</v>
      </c>
      <c r="G30" s="5"/>
      <c r="H30" s="5" t="s">
        <v>182</v>
      </c>
    </row>
    <row r="31" ht="35.1" customHeight="1" spans="1:8">
      <c r="A31" s="5">
        <v>29</v>
      </c>
      <c r="B31" s="5" t="s">
        <v>183</v>
      </c>
      <c r="C31" s="7" t="s">
        <v>184</v>
      </c>
      <c r="D31" s="5" t="s">
        <v>33</v>
      </c>
      <c r="E31" s="5">
        <v>313</v>
      </c>
      <c r="F31" s="5" t="s">
        <v>141</v>
      </c>
      <c r="G31" s="5"/>
      <c r="H31" s="5" t="s">
        <v>142</v>
      </c>
    </row>
    <row r="32" ht="35.1" customHeight="1" spans="1:8">
      <c r="A32" s="5">
        <v>30</v>
      </c>
      <c r="B32" s="5" t="s">
        <v>185</v>
      </c>
      <c r="C32" s="7" t="s">
        <v>186</v>
      </c>
      <c r="D32" s="5" t="s">
        <v>33</v>
      </c>
      <c r="E32" s="5">
        <v>401</v>
      </c>
      <c r="F32" s="5" t="s">
        <v>141</v>
      </c>
      <c r="G32" s="5"/>
      <c r="H32" s="5" t="s">
        <v>182</v>
      </c>
    </row>
    <row r="33" ht="35.1" customHeight="1" spans="1:8">
      <c r="A33" s="5">
        <v>31</v>
      </c>
      <c r="B33" s="8" t="s">
        <v>187</v>
      </c>
      <c r="C33" s="10" t="s">
        <v>188</v>
      </c>
      <c r="D33" s="8" t="s">
        <v>33</v>
      </c>
      <c r="E33" s="8">
        <v>65</v>
      </c>
      <c r="F33" s="8" t="s">
        <v>151</v>
      </c>
      <c r="G33" s="8"/>
      <c r="H33" s="8" t="s">
        <v>189</v>
      </c>
    </row>
    <row r="34" ht="35.1" customHeight="1" spans="1:8">
      <c r="A34" s="5">
        <v>32</v>
      </c>
      <c r="B34" s="5" t="s">
        <v>190</v>
      </c>
      <c r="C34" s="7" t="s">
        <v>191</v>
      </c>
      <c r="D34" s="5" t="s">
        <v>33</v>
      </c>
      <c r="E34" s="5">
        <v>93</v>
      </c>
      <c r="F34" s="5" t="s">
        <v>151</v>
      </c>
      <c r="G34" s="5"/>
      <c r="H34" s="5" t="s">
        <v>192</v>
      </c>
    </row>
    <row r="35" ht="35.1" customHeight="1" spans="1:8">
      <c r="A35" s="5">
        <v>33</v>
      </c>
      <c r="B35" s="5" t="s">
        <v>193</v>
      </c>
      <c r="C35" s="7" t="s">
        <v>154</v>
      </c>
      <c r="D35" s="5" t="s">
        <v>33</v>
      </c>
      <c r="E35" s="5">
        <v>48</v>
      </c>
      <c r="F35" s="5" t="s">
        <v>151</v>
      </c>
      <c r="G35" s="5"/>
      <c r="H35" s="5" t="s">
        <v>155</v>
      </c>
    </row>
    <row r="36" ht="35.1" customHeight="1" spans="1:8">
      <c r="A36" s="5">
        <v>34</v>
      </c>
      <c r="B36" s="5" t="s">
        <v>43</v>
      </c>
      <c r="C36" s="7" t="s">
        <v>181</v>
      </c>
      <c r="D36" s="5" t="s">
        <v>33</v>
      </c>
      <c r="E36" s="5">
        <v>29</v>
      </c>
      <c r="F36" s="5" t="s">
        <v>141</v>
      </c>
      <c r="G36" s="5"/>
      <c r="H36" s="5" t="s">
        <v>142</v>
      </c>
    </row>
    <row r="37" ht="35.1" customHeight="1" spans="1:8">
      <c r="A37" s="5">
        <v>35</v>
      </c>
      <c r="B37" s="5" t="s">
        <v>194</v>
      </c>
      <c r="C37" s="7" t="s">
        <v>180</v>
      </c>
      <c r="D37" s="5" t="s">
        <v>33</v>
      </c>
      <c r="E37" s="5">
        <v>277</v>
      </c>
      <c r="F37" s="5" t="s">
        <v>163</v>
      </c>
      <c r="G37" s="5"/>
      <c r="H37" s="5" t="s">
        <v>142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第101章</vt:lpstr>
      <vt:lpstr>第102章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ASUS</cp:lastModifiedBy>
  <dcterms:created xsi:type="dcterms:W3CDTF">2018-02-27T11:14:00Z</dcterms:created>
  <cp:lastPrinted>2022-06-16T06:22:00Z</cp:lastPrinted>
  <dcterms:modified xsi:type="dcterms:W3CDTF">2023-05-08T00:28:56Z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A3088E586D4C49198B626B2A1B9A1C64</vt:lpwstr>
  </property>
</Properties>
</file>